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2" i="1" l="1"/>
  <c r="K12" i="1"/>
  <c r="K11" i="1"/>
  <c r="K10" i="1"/>
  <c r="K9" i="1"/>
  <c r="K8" i="1"/>
  <c r="K7" i="1"/>
  <c r="K6" i="1"/>
  <c r="K5" i="1"/>
  <c r="K4" i="1"/>
  <c r="J11" i="1"/>
  <c r="J10" i="1"/>
  <c r="J9" i="1"/>
  <c r="J8" i="1"/>
  <c r="J7" i="1"/>
  <c r="J6" i="1"/>
  <c r="J5" i="1"/>
  <c r="J4" i="1"/>
  <c r="I15" i="1"/>
  <c r="I11" i="1"/>
  <c r="I10" i="1"/>
  <c r="I9" i="1"/>
  <c r="I8" i="1"/>
  <c r="I7" i="1"/>
  <c r="I6" i="1"/>
  <c r="I5" i="1"/>
  <c r="I4" i="1"/>
  <c r="H14" i="1"/>
  <c r="H13" i="1"/>
  <c r="H12" i="1"/>
  <c r="G12" i="1"/>
  <c r="G13" i="1"/>
  <c r="G14" i="1"/>
  <c r="H15" i="1"/>
  <c r="D11" i="1"/>
  <c r="D10" i="1"/>
  <c r="D9" i="1"/>
  <c r="D8" i="1"/>
  <c r="D7" i="1"/>
  <c r="D6" i="1"/>
  <c r="D5" i="1"/>
  <c r="D4" i="1"/>
  <c r="G15" i="1"/>
  <c r="B5" i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<sst xmlns="http://schemas.openxmlformats.org/spreadsheetml/2006/main" count="23" uniqueCount="18">
  <si>
    <t>Type of Loan</t>
  </si>
  <si>
    <t>Loan Amount</t>
  </si>
  <si>
    <t>Loan Date</t>
  </si>
  <si>
    <t>Interest Rate</t>
  </si>
  <si>
    <t>Outstanding Principal</t>
  </si>
  <si>
    <t>Outstanding Interest</t>
  </si>
  <si>
    <t>DIRECT STAFFORD UNSUBSIDIZED</t>
  </si>
  <si>
    <t>DIRECT PLUS GRADUATE</t>
  </si>
  <si>
    <t xml:space="preserve">     Total DIRECT STAFFORD UNSUBSIDIZED</t>
  </si>
  <si>
    <t xml:space="preserve">     Total All Loans</t>
  </si>
  <si>
    <t>DIRECT STAFFORD SUBSIDIZED</t>
  </si>
  <si>
    <t xml:space="preserve">  Total DIRECT PLUS GRADUATE</t>
  </si>
  <si>
    <t xml:space="preserve">     Total DIRECT STAFFORD SUBSIDIZED</t>
  </si>
  <si>
    <t>10 year payment</t>
  </si>
  <si>
    <t>total</t>
  </si>
  <si>
    <t>loan factor</t>
  </si>
  <si>
    <t xml:space="preserve">interest rate </t>
  </si>
  <si>
    <t>weighted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</si>
</sst>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7F7F7F"/>
      </right>
      <top/>
      <bottom/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thin">
        <color theme="1" tint="0.249977111117893"/>
      </top>
      <bottom style="medium">
        <color rgb="FF7F7F7F"/>
      </bottom>
      <diagonal/>
    </border>
    <border>
      <left/>
      <right style="medium">
        <color rgb="FF7F7F7F"/>
      </right>
      <top style="thin">
        <color theme="1" tint="0.249977111117893"/>
      </top>
      <bottom style="medium">
        <color rgb="FF7F7F7F"/>
      </bottom>
      <diagonal/>
    </border>
    <border>
      <left/>
      <right style="medium">
        <color rgb="FF848F91"/>
      </right>
      <top/>
      <bottom style="medium">
        <color rgb="FF848F91"/>
      </bottom>
      <diagonal/>
    </border>
    <border>
      <left style="medium">
        <color rgb="FF848F91"/>
      </left>
      <right style="medium">
        <color rgb="FF7F7F7F"/>
      </right>
      <top style="medium">
        <color rgb="FF7F7F7F"/>
      </top>
      <bottom style="medium">
        <color theme="1" tint="0.499984740745262"/>
      </bottom>
      <diagonal/>
    </border>
    <border>
      <left style="medium">
        <color rgb="FF848F91"/>
      </left>
      <right style="medium">
        <color rgb="FF7F7F7F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rgb="FF7F7F7F"/>
      </left>
      <right style="medium">
        <color rgb="FF7F7F7F"/>
      </right>
      <top/>
      <bottom style="thin">
        <color theme="1" tint="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/>
      <right style="medium">
        <color indexed="64"/>
      </right>
      <top/>
      <bottom style="medium">
        <color rgb="FF848F91"/>
      </bottom>
      <diagonal/>
    </border>
    <border>
      <left style="medium">
        <color indexed="64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 style="medium">
        <color rgb="FF7F7F7F"/>
      </top>
      <bottom style="medium">
        <color indexed="64"/>
      </bottom>
      <diagonal/>
    </border>
    <border>
      <left/>
      <right style="medium">
        <color rgb="FF848F91"/>
      </right>
      <top/>
      <bottom style="medium">
        <color indexed="64"/>
      </bottom>
      <diagonal/>
    </border>
    <border>
      <left style="medium">
        <color rgb="FF848F91"/>
      </left>
      <right style="medium">
        <color rgb="FF7F7F7F"/>
      </right>
      <top style="medium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1" tint="0.249977111117893"/>
      </top>
      <bottom style="medium">
        <color rgb="FF7F7F7F"/>
      </bottom>
      <diagonal/>
    </border>
    <border>
      <left style="medium">
        <color rgb="FF7F7F7F"/>
      </left>
      <right style="medium">
        <color indexed="64"/>
      </right>
      <top style="thin">
        <color theme="1" tint="0.249977111117893"/>
      </top>
      <bottom style="medium">
        <color rgb="FF7F7F7F"/>
      </bottom>
      <diagonal/>
    </border>
    <border>
      <left style="medium">
        <color indexed="64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medium">
        <color indexed="64"/>
      </left>
      <right/>
      <top style="medium">
        <color rgb="FF7F7F7F"/>
      </top>
      <bottom style="medium">
        <color indexed="64"/>
      </bottom>
      <diagonal/>
    </border>
    <border>
      <left/>
      <right style="medium">
        <color rgb="FF7F7F7F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6" fontId="0" fillId="0" borderId="0" xfId="0" applyNumberFormat="1" applyAlignment="1">
      <alignment wrapText="1"/>
    </xf>
    <xf numFmtId="10" fontId="0" fillId="0" borderId="0" xfId="1" applyNumberFormat="1" applyFont="1"/>
    <xf numFmtId="164" fontId="0" fillId="0" borderId="0" xfId="0" applyNumberFormat="1"/>
    <xf numFmtId="0" fontId="0" fillId="4" borderId="7" xfId="0" applyFont="1" applyFill="1" applyBorder="1" applyAlignment="1">
      <alignment vertical="center" wrapText="1"/>
    </xf>
    <xf numFmtId="6" fontId="0" fillId="0" borderId="0" xfId="0" applyNumberFormat="1"/>
    <xf numFmtId="6" fontId="0" fillId="4" borderId="7" xfId="0" applyNumberFormat="1" applyFont="1" applyFill="1" applyBorder="1" applyAlignment="1">
      <alignment horizontal="right" vertical="center" wrapText="1"/>
    </xf>
    <xf numFmtId="6" fontId="4" fillId="4" borderId="7" xfId="0" applyNumberFormat="1" applyFont="1" applyFill="1" applyBorder="1" applyAlignment="1">
      <alignment vertical="center" wrapText="1"/>
    </xf>
    <xf numFmtId="14" fontId="4" fillId="4" borderId="7" xfId="0" applyNumberFormat="1" applyFont="1" applyFill="1" applyBorder="1" applyAlignment="1">
      <alignment vertical="center" wrapText="1"/>
    </xf>
    <xf numFmtId="10" fontId="0" fillId="4" borderId="1" xfId="0" applyNumberFormat="1" applyFill="1" applyBorder="1" applyAlignment="1">
      <alignment horizontal="right"/>
    </xf>
    <xf numFmtId="10" fontId="0" fillId="4" borderId="2" xfId="0" applyNumberFormat="1" applyFill="1" applyBorder="1" applyAlignment="1">
      <alignment horizontal="right"/>
    </xf>
    <xf numFmtId="10" fontId="0" fillId="4" borderId="3" xfId="0" applyNumberFormat="1" applyFill="1" applyBorder="1" applyAlignment="1">
      <alignment horizontal="right"/>
    </xf>
    <xf numFmtId="10" fontId="0" fillId="4" borderId="8" xfId="0" applyNumberFormat="1" applyFill="1" applyBorder="1" applyAlignment="1">
      <alignment horizontal="right"/>
    </xf>
    <xf numFmtId="10" fontId="0" fillId="4" borderId="9" xfId="0" applyNumberFormat="1" applyFill="1" applyBorder="1" applyAlignment="1">
      <alignment horizontal="right"/>
    </xf>
    <xf numFmtId="6" fontId="2" fillId="4" borderId="1" xfId="0" applyNumberFormat="1" applyFont="1" applyFill="1" applyBorder="1" applyAlignment="1">
      <alignment horizontal="right"/>
    </xf>
    <xf numFmtId="0" fontId="0" fillId="4" borderId="3" xfId="0" applyFill="1" applyBorder="1"/>
    <xf numFmtId="6" fontId="2" fillId="4" borderId="5" xfId="0" applyNumberFormat="1" applyFont="1" applyFill="1" applyBorder="1" applyAlignment="1">
      <alignment horizontal="right"/>
    </xf>
    <xf numFmtId="6" fontId="2" fillId="4" borderId="3" xfId="0" applyNumberFormat="1" applyFont="1" applyFill="1" applyBorder="1" applyAlignment="1">
      <alignment horizontal="right"/>
    </xf>
    <xf numFmtId="10" fontId="0" fillId="0" borderId="0" xfId="1" applyNumberFormat="1" applyFont="1" applyAlignment="1">
      <alignment horizontal="center"/>
    </xf>
    <xf numFmtId="6" fontId="0" fillId="4" borderId="10" xfId="0" applyNumberFormat="1" applyFill="1" applyBorder="1" applyAlignment="1">
      <alignment horizontal="right"/>
    </xf>
    <xf numFmtId="14" fontId="0" fillId="4" borderId="10" xfId="0" applyNumberFormat="1" applyFill="1" applyBorder="1" applyAlignment="1">
      <alignment horizontal="right"/>
    </xf>
    <xf numFmtId="10" fontId="0" fillId="4" borderId="10" xfId="0" applyNumberForma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6" fontId="4" fillId="4" borderId="17" xfId="0" applyNumberFormat="1" applyFont="1" applyFill="1" applyBorder="1" applyAlignment="1">
      <alignment vertical="center" wrapText="1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20" xfId="0" applyFont="1" applyFill="1" applyBorder="1" applyAlignment="1">
      <alignment vertical="center" wrapText="1"/>
    </xf>
    <xf numFmtId="6" fontId="0" fillId="4" borderId="20" xfId="0" applyNumberFormat="1" applyFont="1" applyFill="1" applyBorder="1" applyAlignment="1">
      <alignment horizontal="right" vertical="center" wrapText="1"/>
    </xf>
    <xf numFmtId="14" fontId="4" fillId="4" borderId="20" xfId="0" applyNumberFormat="1" applyFont="1" applyFill="1" applyBorder="1" applyAlignment="1">
      <alignment vertical="center" wrapText="1"/>
    </xf>
    <xf numFmtId="10" fontId="0" fillId="4" borderId="21" xfId="0" applyNumberFormat="1" applyFill="1" applyBorder="1" applyAlignment="1">
      <alignment horizontal="right"/>
    </xf>
    <xf numFmtId="6" fontId="4" fillId="4" borderId="20" xfId="0" applyNumberFormat="1" applyFont="1" applyFill="1" applyBorder="1" applyAlignment="1">
      <alignment vertical="center" wrapText="1"/>
    </xf>
    <xf numFmtId="6" fontId="4" fillId="4" borderId="22" xfId="0" applyNumberFormat="1" applyFont="1" applyFill="1" applyBorder="1" applyAlignment="1">
      <alignment vertical="center" wrapText="1"/>
    </xf>
    <xf numFmtId="6" fontId="2" fillId="4" borderId="15" xfId="0" applyNumberFormat="1" applyFont="1" applyFill="1" applyBorder="1" applyAlignment="1">
      <alignment horizontal="right"/>
    </xf>
    <xf numFmtId="6" fontId="2" fillId="4" borderId="24" xfId="0" applyNumberFormat="1" applyFont="1" applyFill="1" applyBorder="1" applyAlignment="1">
      <alignment horizontal="right"/>
    </xf>
    <xf numFmtId="6" fontId="2" fillId="4" borderId="26" xfId="0" applyNumberFormat="1" applyFont="1" applyFill="1" applyBorder="1" applyAlignment="1">
      <alignment horizontal="right"/>
    </xf>
    <xf numFmtId="0" fontId="0" fillId="4" borderId="28" xfId="0" applyFill="1" applyBorder="1"/>
    <xf numFmtId="6" fontId="2" fillId="4" borderId="28" xfId="0" applyNumberFormat="1" applyFont="1" applyFill="1" applyBorder="1" applyAlignment="1">
      <alignment horizontal="right"/>
    </xf>
    <xf numFmtId="6" fontId="2" fillId="4" borderId="22" xfId="0" applyNumberFormat="1" applyFont="1" applyFill="1" applyBorder="1" applyAlignment="1">
      <alignment horizontal="right"/>
    </xf>
    <xf numFmtId="8" fontId="0" fillId="0" borderId="0" xfId="0" applyNumberFormat="1"/>
    <xf numFmtId="10" fontId="0" fillId="0" borderId="0" xfId="1" applyNumberFormat="1" applyFont="1" applyAlignment="1">
      <alignment horizontal="right"/>
    </xf>
    <xf numFmtId="10" fontId="5" fillId="0" borderId="0" xfId="1" applyNumberFormat="1" applyFont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27" xfId="0" applyFont="1" applyFill="1" applyBorder="1"/>
    <xf numFmtId="0" fontId="2" fillId="4" borderId="4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2" fillId="4" borderId="23" xfId="0" applyFont="1" applyFill="1" applyBorder="1"/>
    <xf numFmtId="0" fontId="2" fillId="4" borderId="6" xfId="0" applyFont="1" applyFill="1" applyBorder="1"/>
    <xf numFmtId="0" fontId="2" fillId="4" borderId="25" xfId="0" applyFont="1" applyFill="1" applyBorder="1"/>
    <xf numFmtId="0" fontId="2" fillId="4" borderId="2" xfId="0" applyFont="1" applyFill="1" applyBorder="1"/>
    <xf numFmtId="0" fontId="3" fillId="2" borderId="11" xfId="0" applyFont="1" applyFill="1" applyBorder="1"/>
    <xf numFmtId="0" fontId="3" fillId="2" borderId="14" xfId="0" applyFont="1" applyFill="1" applyBorder="1"/>
    <xf numFmtId="0" fontId="3" fillId="2" borderId="12" xfId="0" applyFont="1" applyFill="1" applyBorder="1"/>
    <xf numFmtId="0" fontId="3" fillId="2" borderId="0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4" borderId="14" xfId="0" applyFont="1" applyFill="1" applyBorder="1" applyAlignment="1">
      <alignment horizontal="left" indent="1"/>
    </xf>
    <xf numFmtId="0" fontId="2" fillId="4" borderId="1" xfId="0" applyFont="1" applyFill="1" applyBorder="1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tabSelected="1" workbookViewId="0">
      <selection activeCell="J19" sqref="J19"/>
    </sheetView>
  </sheetViews>
  <sheetFormatPr defaultRowHeight="15" x14ac:dyDescent="0.25"/>
  <cols>
    <col min="2" max="2" width="11" customWidth="1"/>
    <col min="3" max="3" width="31" customWidth="1"/>
    <col min="5" max="5" width="11.28515625" customWidth="1"/>
    <col min="7" max="7" width="13" customWidth="1"/>
    <col min="8" max="8" width="13.28515625" customWidth="1"/>
    <col min="10" max="11" width="10.7109375" customWidth="1"/>
    <col min="13" max="13" width="10.5703125" bestFit="1" customWidth="1"/>
  </cols>
  <sheetData>
    <row r="1" spans="2:14" ht="15.75" thickBot="1" x14ac:dyDescent="0.3"/>
    <row r="2" spans="2:14" ht="30" customHeight="1" x14ac:dyDescent="0.25">
      <c r="B2" s="51"/>
      <c r="C2" s="53" t="s">
        <v>0</v>
      </c>
      <c r="D2" s="55" t="s">
        <v>1</v>
      </c>
      <c r="E2" s="55" t="s">
        <v>2</v>
      </c>
      <c r="F2" s="55" t="s">
        <v>3</v>
      </c>
      <c r="G2" s="55" t="s">
        <v>4</v>
      </c>
      <c r="H2" s="45" t="s">
        <v>5</v>
      </c>
      <c r="I2" s="41" t="s">
        <v>14</v>
      </c>
      <c r="J2" s="42" t="s">
        <v>15</v>
      </c>
      <c r="K2" s="42" t="s">
        <v>16</v>
      </c>
    </row>
    <row r="3" spans="2:14" x14ac:dyDescent="0.25">
      <c r="B3" s="52"/>
      <c r="C3" s="54"/>
      <c r="D3" s="56"/>
      <c r="E3" s="56"/>
      <c r="F3" s="56"/>
      <c r="G3" s="56"/>
      <c r="H3" s="46"/>
      <c r="I3" s="41"/>
      <c r="J3" s="42"/>
      <c r="K3" s="42"/>
    </row>
    <row r="4" spans="2:14" ht="15.75" thickBot="1" x14ac:dyDescent="0.3">
      <c r="B4" s="22">
        <v>1</v>
      </c>
      <c r="C4" s="4" t="s">
        <v>7</v>
      </c>
      <c r="D4" s="6">
        <f>G4*0.9</f>
        <v>5998.5</v>
      </c>
      <c r="E4" s="8">
        <v>41486</v>
      </c>
      <c r="F4" s="9">
        <v>6.4100000000000004E-2</v>
      </c>
      <c r="G4" s="7">
        <v>6665</v>
      </c>
      <c r="H4" s="23">
        <v>330</v>
      </c>
      <c r="I4" s="1">
        <f>H4+G4</f>
        <v>6995</v>
      </c>
      <c r="J4" s="18">
        <f>I4/I$15</f>
        <v>0.10295697737743041</v>
      </c>
      <c r="K4" s="2">
        <f>J4*F4</f>
        <v>6.59954224989329E-3</v>
      </c>
    </row>
    <row r="5" spans="2:14" ht="15.75" thickBot="1" x14ac:dyDescent="0.3">
      <c r="B5" s="24">
        <f>B4+1</f>
        <v>2</v>
      </c>
      <c r="C5" s="4" t="s">
        <v>6</v>
      </c>
      <c r="D5" s="6">
        <f t="shared" ref="D5:D11" si="0">G5*0.9</f>
        <v>10562.4</v>
      </c>
      <c r="E5" s="8">
        <v>41458</v>
      </c>
      <c r="F5" s="10">
        <v>6.8000000000000005E-2</v>
      </c>
      <c r="G5" s="7">
        <v>11736</v>
      </c>
      <c r="H5" s="23">
        <v>59</v>
      </c>
      <c r="I5" s="1">
        <f t="shared" ref="I5:I11" si="1">H5+G5</f>
        <v>11795</v>
      </c>
      <c r="J5" s="18">
        <f t="shared" ref="J5:J11" si="2">I5/I$15</f>
        <v>0.17360651153206458</v>
      </c>
      <c r="K5" s="2">
        <f t="shared" ref="K5:K11" si="3">J5*F5</f>
        <v>1.1805242784180393E-2</v>
      </c>
    </row>
    <row r="6" spans="2:14" ht="15.75" thickBot="1" x14ac:dyDescent="0.3">
      <c r="B6" s="24">
        <f t="shared" ref="B6:B10" si="4">B5+1</f>
        <v>3</v>
      </c>
      <c r="C6" s="4" t="s">
        <v>6</v>
      </c>
      <c r="D6" s="6">
        <f t="shared" si="0"/>
        <v>12435.300000000001</v>
      </c>
      <c r="E6" s="8">
        <v>40770</v>
      </c>
      <c r="F6" s="11">
        <v>6.8000000000000005E-2</v>
      </c>
      <c r="G6" s="7">
        <v>13817</v>
      </c>
      <c r="H6" s="23">
        <v>117</v>
      </c>
      <c r="I6" s="1">
        <f t="shared" si="1"/>
        <v>13934</v>
      </c>
      <c r="J6" s="18">
        <f t="shared" si="2"/>
        <v>0.20508971018972344</v>
      </c>
      <c r="K6" s="2">
        <f t="shared" si="3"/>
        <v>1.3946100292901194E-2</v>
      </c>
    </row>
    <row r="7" spans="2:14" ht="15.75" thickBot="1" x14ac:dyDescent="0.3">
      <c r="B7" s="24">
        <f t="shared" si="4"/>
        <v>4</v>
      </c>
      <c r="C7" s="4" t="s">
        <v>7</v>
      </c>
      <c r="D7" s="6">
        <f t="shared" si="0"/>
        <v>1856.7</v>
      </c>
      <c r="E7" s="8">
        <v>40186</v>
      </c>
      <c r="F7" s="12">
        <v>7.9000000000000001E-2</v>
      </c>
      <c r="G7" s="7">
        <v>2063</v>
      </c>
      <c r="H7" s="23">
        <v>108</v>
      </c>
      <c r="I7" s="1">
        <f t="shared" si="1"/>
        <v>2171</v>
      </c>
      <c r="J7" s="18">
        <f t="shared" si="2"/>
        <v>3.1954195552023078E-2</v>
      </c>
      <c r="K7" s="2">
        <f t="shared" si="3"/>
        <v>2.5243814486098234E-3</v>
      </c>
    </row>
    <row r="8" spans="2:14" ht="15.75" thickBot="1" x14ac:dyDescent="0.3">
      <c r="B8" s="24">
        <f t="shared" si="4"/>
        <v>5</v>
      </c>
      <c r="C8" s="4" t="s">
        <v>7</v>
      </c>
      <c r="D8" s="6">
        <f t="shared" si="0"/>
        <v>8163</v>
      </c>
      <c r="E8" s="8">
        <v>40075</v>
      </c>
      <c r="F8" s="13">
        <v>7.9000000000000001E-2</v>
      </c>
      <c r="G8" s="7">
        <v>9070</v>
      </c>
      <c r="H8" s="23">
        <v>27</v>
      </c>
      <c r="I8" s="1">
        <f t="shared" si="1"/>
        <v>9097</v>
      </c>
      <c r="J8" s="18">
        <f t="shared" si="2"/>
        <v>0.13389558587598063</v>
      </c>
      <c r="K8" s="2">
        <f t="shared" si="3"/>
        <v>1.057775128420247E-2</v>
      </c>
    </row>
    <row r="9" spans="2:14" ht="15.75" thickBot="1" x14ac:dyDescent="0.3">
      <c r="B9" s="24">
        <f t="shared" si="4"/>
        <v>6</v>
      </c>
      <c r="C9" s="4" t="s">
        <v>10</v>
      </c>
      <c r="D9" s="6">
        <f t="shared" si="0"/>
        <v>8688.6</v>
      </c>
      <c r="E9" s="8">
        <v>40059</v>
      </c>
      <c r="F9" s="13">
        <v>6.8000000000000005E-2</v>
      </c>
      <c r="G9" s="7">
        <v>9654</v>
      </c>
      <c r="H9" s="23">
        <v>47</v>
      </c>
      <c r="I9" s="1">
        <f t="shared" si="1"/>
        <v>9701</v>
      </c>
      <c r="J9" s="18">
        <f t="shared" si="2"/>
        <v>0.14278565225710543</v>
      </c>
      <c r="K9" s="2">
        <f t="shared" si="3"/>
        <v>9.7094243534831693E-3</v>
      </c>
    </row>
    <row r="10" spans="2:14" ht="15.75" thickBot="1" x14ac:dyDescent="0.3">
      <c r="B10" s="24">
        <f t="shared" si="4"/>
        <v>7</v>
      </c>
      <c r="C10" s="4" t="s">
        <v>6</v>
      </c>
      <c r="D10" s="6">
        <f t="shared" si="0"/>
        <v>4602.6000000000004</v>
      </c>
      <c r="E10" s="8">
        <v>40059</v>
      </c>
      <c r="F10" s="9">
        <v>6.8000000000000005E-2</v>
      </c>
      <c r="G10" s="7">
        <v>5114</v>
      </c>
      <c r="H10" s="23">
        <v>225</v>
      </c>
      <c r="I10" s="1">
        <f t="shared" si="1"/>
        <v>5339</v>
      </c>
      <c r="J10" s="18">
        <f t="shared" si="2"/>
        <v>7.8582888094081635E-2</v>
      </c>
      <c r="K10" s="2">
        <f t="shared" si="3"/>
        <v>5.3436363903975517E-3</v>
      </c>
    </row>
    <row r="11" spans="2:14" ht="15.75" customHeight="1" thickBot="1" x14ac:dyDescent="0.3">
      <c r="B11" s="25">
        <f>B10+1</f>
        <v>8</v>
      </c>
      <c r="C11" s="26" t="s">
        <v>10</v>
      </c>
      <c r="D11" s="27">
        <f t="shared" si="0"/>
        <v>7992.9000000000005</v>
      </c>
      <c r="E11" s="28">
        <v>39666</v>
      </c>
      <c r="F11" s="29">
        <v>6.8000000000000005E-2</v>
      </c>
      <c r="G11" s="30">
        <v>8881</v>
      </c>
      <c r="H11" s="31">
        <v>28</v>
      </c>
      <c r="I11" s="1">
        <f t="shared" si="1"/>
        <v>8909</v>
      </c>
      <c r="J11" s="18">
        <f t="shared" si="2"/>
        <v>0.13112847912159079</v>
      </c>
      <c r="K11" s="40">
        <f t="shared" si="3"/>
        <v>8.9167365802681735E-3</v>
      </c>
      <c r="L11" s="3"/>
    </row>
    <row r="12" spans="2:14" x14ac:dyDescent="0.25">
      <c r="B12" s="57" t="s">
        <v>11</v>
      </c>
      <c r="C12" s="58"/>
      <c r="D12" s="19"/>
      <c r="E12" s="20"/>
      <c r="F12" s="21"/>
      <c r="G12" s="14">
        <f>G4+G7+G8</f>
        <v>17798</v>
      </c>
      <c r="H12" s="32">
        <f t="shared" ref="H12" si="5">H4+H7+H8</f>
        <v>465</v>
      </c>
      <c r="I12" s="1"/>
      <c r="J12" s="39" t="s">
        <v>17</v>
      </c>
      <c r="K12" s="2">
        <f>SUM(K4:K11)</f>
        <v>6.9422815383936062E-2</v>
      </c>
      <c r="M12" s="38">
        <f>PMT(K12/12,120,I15)</f>
        <v>-786.83303752311235</v>
      </c>
      <c r="N12" t="s">
        <v>13</v>
      </c>
    </row>
    <row r="13" spans="2:14" ht="15.75" thickBot="1" x14ac:dyDescent="0.3">
      <c r="B13" s="47" t="s">
        <v>8</v>
      </c>
      <c r="C13" s="48"/>
      <c r="D13" s="15"/>
      <c r="E13" s="15"/>
      <c r="F13" s="15"/>
      <c r="G13" s="16">
        <f>G5+G6+G10</f>
        <v>30667</v>
      </c>
      <c r="H13" s="33">
        <f t="shared" ref="H13" si="6">H5+H6+H10</f>
        <v>401</v>
      </c>
      <c r="I13" s="1"/>
      <c r="J13" s="18"/>
      <c r="K13" s="2"/>
    </row>
    <row r="14" spans="2:14" ht="15.75" thickBot="1" x14ac:dyDescent="0.3">
      <c r="B14" s="49" t="s">
        <v>12</v>
      </c>
      <c r="C14" s="50"/>
      <c r="D14" s="15"/>
      <c r="E14" s="15"/>
      <c r="F14" s="15"/>
      <c r="G14" s="17">
        <f>G9+G11</f>
        <v>18535</v>
      </c>
      <c r="H14" s="34">
        <f t="shared" ref="H14" si="7">H9+H11</f>
        <v>75</v>
      </c>
      <c r="I14" s="1"/>
      <c r="J14" s="18"/>
      <c r="K14" s="2"/>
    </row>
    <row r="15" spans="2:14" ht="15.75" thickBot="1" x14ac:dyDescent="0.3">
      <c r="B15" s="43" t="s">
        <v>9</v>
      </c>
      <c r="C15" s="44"/>
      <c r="D15" s="35"/>
      <c r="E15" s="35"/>
      <c r="F15" s="35"/>
      <c r="G15" s="36">
        <f>SUM(G4:G11)</f>
        <v>67000</v>
      </c>
      <c r="H15" s="37">
        <f t="shared" ref="H15" si="8">SUM(H4:H11)</f>
        <v>941</v>
      </c>
      <c r="I15" s="5">
        <f>H15+G15</f>
        <v>67941</v>
      </c>
    </row>
    <row r="16" spans="2:14" x14ac:dyDescent="0.25">
      <c r="G16" s="5"/>
      <c r="H16" s="5"/>
    </row>
    <row r="17" spans="9:11" x14ac:dyDescent="0.25">
      <c r="I17" s="5"/>
    </row>
    <row r="18" spans="9:11" x14ac:dyDescent="0.25">
      <c r="I18" s="5"/>
      <c r="J18" s="5"/>
      <c r="K18" s="5"/>
    </row>
  </sheetData>
  <mergeCells count="14">
    <mergeCell ref="I2:I3"/>
    <mergeCell ref="J2:J3"/>
    <mergeCell ref="K2:K3"/>
    <mergeCell ref="B15:C15"/>
    <mergeCell ref="H2:H3"/>
    <mergeCell ref="B13:C13"/>
    <mergeCell ref="B14:C14"/>
    <mergeCell ref="B2:B3"/>
    <mergeCell ref="C2:C3"/>
    <mergeCell ref="D2:D3"/>
    <mergeCell ref="E2:E3"/>
    <mergeCell ref="F2:F3"/>
    <mergeCell ref="G2:G3"/>
    <mergeCell ref="B12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jantzhoffman</dc:creator>
  <cp:lastModifiedBy>jantzhoffman</cp:lastModifiedBy>
  <dcterms:created xsi:type="dcterms:W3CDTF">2017-11-17T21:09:07Z</dcterms:created>
  <dcterms:modified xsi:type="dcterms:W3CDTF">2018-09-20T17:17:52Z</dcterms:modified>
</cp:coreProperties>
</file>